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<sst xmlns="http://schemas.openxmlformats.org/spreadsheetml/2006/main" count="155" uniqueCount="94">
  <si>
    <t>Lp.</t>
  </si>
  <si>
    <t>Dział</t>
  </si>
  <si>
    <t>Rozdz.</t>
  </si>
  <si>
    <t>kredyty
i pożyczki</t>
  </si>
  <si>
    <t>środki pochodzące
z innych  źródeł*</t>
  </si>
  <si>
    <t>Nazwa zadania</t>
  </si>
  <si>
    <t xml:space="preserve">Plan </t>
  </si>
  <si>
    <t>z tego</t>
  </si>
  <si>
    <t>dochody własne</t>
  </si>
  <si>
    <t>dotacje</t>
  </si>
  <si>
    <t>inne</t>
  </si>
  <si>
    <t>Przyspieszenie wzrostu konkurencyjności poprzez budowanie społeczeństwa informacyjnego i gospodarki opartej na wiedzy poprzez stworzenie zintegrowanych baz wiedzy o Mazowszu ( Projekt BW)</t>
  </si>
  <si>
    <t>Przebudowa drogi powiatowej nr 4366W na odcinku ul.Mareckiej od ul. Piłsudskiego do ul. Lipowej wraz z infrastrukturą towarzyszącą, gm. Zielonka etap I.2</t>
  </si>
  <si>
    <t>Budowa drogi powiatowej Czarna od węzła Wołomin do S8</t>
  </si>
  <si>
    <t>Budowa chodnika w Dobczynie gm. Klembów</t>
  </si>
  <si>
    <t>Budowa chodnika i kanalizacji deszczowej w ul. Norwida Radzymin</t>
  </si>
  <si>
    <t>KLEMBÓW - Budowa chodnika i ronda w Starym Kraszewie wraz z odwodnieniem</t>
  </si>
  <si>
    <t>Projekt i budowa drogi w Emilianowie do węzła S8</t>
  </si>
  <si>
    <t>Projekt i budowa chodnika i ścieżki rowerowej oraz modernizacja nawierzchni w Wołominie ul Piłsudskiego - Radzymińska</t>
  </si>
  <si>
    <t>KOBYŁKA Budowa chodnika w ul. Poniatowskiego oraz modernizacja mostu na rzece Długiej</t>
  </si>
  <si>
    <t>Przebudowa drogi 4316W od ul. 1-go Maja w Wołominie do ronda w Majdanie</t>
  </si>
  <si>
    <t>Wołomin - Poświętne droga Majdan, Cięciwa, Zabraniec</t>
  </si>
  <si>
    <t>Poświętne- Zielonka Budowa drogi Zabraniec - Okuniew</t>
  </si>
  <si>
    <t>Ząbki - Modernizacja ul. Wojska Polskiego</t>
  </si>
  <si>
    <t>Budowa chodnika Helenów - Rżyska gm.Wołomin</t>
  </si>
  <si>
    <t>Zakupy inwestycyjne w dziale 600</t>
  </si>
  <si>
    <t>Modernizacja drogi Klembów-Ostrówek (dr 4334W)</t>
  </si>
  <si>
    <t>Modernizacja drogi Tłuszcz - Postoliska</t>
  </si>
  <si>
    <t>Budowa parkingu w systemie park&amp;driwe Kobyłka</t>
  </si>
  <si>
    <t>Projekt mostu na Rządzy w Dybowie</t>
  </si>
  <si>
    <t>Rozbudowa budynku Starostwa ul. Kobyłkowska 1A</t>
  </si>
  <si>
    <t>Wykonanie klimatyzacji budynku Starostwa przy ul. Prądzyńskiego 1 i 3</t>
  </si>
  <si>
    <t>Rozwój elektronicznej administracji w samorządach  województwa mazowieckiego wspomagajacej niwelowanie dwudzielności potencjału województwa</t>
  </si>
  <si>
    <t>Dostawa i montaż windy do ZSS w Ostrówku</t>
  </si>
  <si>
    <t>Budowa i modernizacja wyjść ewakuacyjnych w ZS Zielonce</t>
  </si>
  <si>
    <t>Modernizacja c.o. w ZS w Zielonce</t>
  </si>
  <si>
    <t>Termomodernizacja budynków ZSTZ w Radzyminie</t>
  </si>
  <si>
    <t>Poprawa jakości nauczania w Powiecie Wołomińskim poprzez budowę modernizację i wyposażenie infrastruktury oświatowej</t>
  </si>
  <si>
    <t>Przebudowa i modernizacja odprowadzania wód opadowych przed budynkiem ZSE w Wołominie</t>
  </si>
  <si>
    <t>Adaptacja  pomieszczeń na cele mieszkalno-socjalne w Domu Dziecka w Równem</t>
  </si>
  <si>
    <t>Modernizacja DPS w Zielonce</t>
  </si>
  <si>
    <t>Dostosowanie obiektów pomocy społecznej w celu osiągnięcia określonych ustawowo standardów poprzez modernizację i doposażenie</t>
  </si>
  <si>
    <t>Wymiana centrali telefonicznej w filii w Tłuszczu</t>
  </si>
  <si>
    <t>Przystosowanie do potrzeb osób niepełnosprawnych Poradni Psychologiczno-Pedagogicznej w Tłuszczu - montaż platformy</t>
  </si>
  <si>
    <t>Powiatowe Centrum Kultury - adaptacja zabudowań fabrycznych z początku XX w. na salę koncertowo-widowiskową i magazyny Ośrodka Dokumentacji Etnograficznej</t>
  </si>
  <si>
    <t xml:space="preserve">Adaptacja zabytkowego pałacu w Chrzęsnem na cele edukacyjno-kulturalne </t>
  </si>
  <si>
    <t>Budowa kompleksu boisk w ramach programu "Moje boisko Orlik 2012" przy LO w Radzyminie</t>
  </si>
  <si>
    <t>RAZEM</t>
  </si>
  <si>
    <t>a)                                                         b)                                                                c)</t>
  </si>
  <si>
    <t>Plan wydatków majątkowych na rok 2010</t>
  </si>
  <si>
    <t>a)                                                         b) 2.000.000                                                              c)</t>
  </si>
  <si>
    <t>Zakup kserokopiarki dla  LO Radzymin</t>
  </si>
  <si>
    <t>a) budżet Państwa</t>
  </si>
  <si>
    <t>b) jednostki samorzadu terytorialnego</t>
  </si>
  <si>
    <t>c) pozostałe</t>
  </si>
  <si>
    <t>* środki UE</t>
  </si>
  <si>
    <t>a)                                                         b)500.000                                                                c)</t>
  </si>
  <si>
    <t>a)                                                         b) 50.000                                                                c)</t>
  </si>
  <si>
    <t>a)                                                         b) 150.000                                                               c)</t>
  </si>
  <si>
    <t>a)                                                         b) 70.000                                                               c)</t>
  </si>
  <si>
    <t>Zakupy inwestycyjne Starostwo</t>
  </si>
  <si>
    <t>Wymiana grzejników c.o. wymiana oświetlenia sali i remont korytarzy LO w Urlach</t>
  </si>
  <si>
    <t>Zakup i montaż wiaty przystankowej przy ul. Wyszyńskiego Radzymin</t>
  </si>
  <si>
    <t>a)                                                         b)                                                               c)</t>
  </si>
  <si>
    <t>Dotacja na budowę chodnika w drodze powiatowej Nr 4329W w obrębie Miasta Tłuszcz oraz w drodze powiatowej Nr 4325W od Postolisk do dr Nr 636</t>
  </si>
  <si>
    <t>Dotacja celowa dla Gminy Dąbrówka na wykonanie chodnika przy drodze powiatowej we wsi Zaścienie (II etap) Józefów i Kuligów</t>
  </si>
  <si>
    <t>Budowa przepustu skrzynkowego otwartego na rowie melioracji szczegółowej w miejscowości Bale, gmina Jadów, w drodze powiatowej Nr 4345W-Dz Ew Nr 74 obręb Podbale</t>
  </si>
  <si>
    <t>a)                                                         b)                                                              c)</t>
  </si>
  <si>
    <t>Modernizacja ul. Szpitalnej i Rychlińskiego w Ząbkach</t>
  </si>
  <si>
    <t>Zakupy inwestycyjne program E-Starostwo</t>
  </si>
  <si>
    <t>a)                                                         b) 10.000                                                               c)</t>
  </si>
  <si>
    <t>Dotacja  dla SZPZOZ  na dofinansowanie zakupów sprzętu, modernizację oddziałów i rozbudowę obiektu</t>
  </si>
  <si>
    <t>a)                                                         b)                                                                c)45.000</t>
  </si>
  <si>
    <t>a) 333.000                                                        b)                                                                c)</t>
  </si>
  <si>
    <t>Modernizacja siedziby dla potrzeb Poradni Psychologiczno-Pedegogicznej w Zielonce</t>
  </si>
  <si>
    <t>Modernizacja ul. Batorego wraz z zapewnieniem odwodnienia w ulicy budowa chodników i ścieżek rowerowych</t>
  </si>
  <si>
    <t>Wykup działek Nr 582/1 i 582/3 przy drodze powiatowej w miejscowości Kury</t>
  </si>
  <si>
    <t>a)                                                         b) 107.000                                                               c)  15.000</t>
  </si>
  <si>
    <t>a) 100.000                                                        b)                                                                c)</t>
  </si>
  <si>
    <t>Zakupy inwetycyjne ŚDS Wołomin - kserokopiarka</t>
  </si>
  <si>
    <t>a) 5.300                                                       b)                                                                c)</t>
  </si>
  <si>
    <t>Budowa drogi 4320W Zaścienie-Kozły całkowita długość odcinka drogi 3,72 km)</t>
  </si>
  <si>
    <t xml:space="preserve"> Dotacja  dla  ODE zakup zestawu komputerowego z monitorem i oprogramowaniem OFFICE</t>
  </si>
  <si>
    <t>Dotacja na budowę chodników przy drogach powiatowych Gmina Radzymin</t>
  </si>
  <si>
    <t>Zakup samochodu gaśniczego dla Komendy powiatowej PSP</t>
  </si>
  <si>
    <t>Zakup i wymiana sprzetu oraz systemów teleinformatycznych</t>
  </si>
  <si>
    <t>a) 27 000</t>
  </si>
  <si>
    <t>Zakupy inwestycyjne PCPR</t>
  </si>
  <si>
    <t>Przebudowa drogi powiatowej nr 4352W na odcinku ul. Marcekiej , ul. Zagańczyka wraz z infrastrukturą towarzyszącą, gm. Kobyłka etap II.1</t>
  </si>
  <si>
    <t>Przebudowa drogi powiatowej nr 4357W na odcinku ul.Armii Krajowej (od ul.Piłsudskiego do ul. Złotej) wraz z infrastrukturą towarzyszącą, gm. Wołomin etap III.2</t>
  </si>
  <si>
    <t>Budowa sezonowego lodowiska składanego "Biały Orlik" przy ZS w Wołominie na ul. Legionów</t>
  </si>
  <si>
    <t>a)                                                         b) 710.000                                                             c)</t>
  </si>
  <si>
    <t>a)                                                         b) 16.104                                                            c)</t>
  </si>
  <si>
    <t>a) 300.000                                                       b)                                                                c)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</si>
</sst>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name val="Arial CE"/>
      <family val="2"/>
    </font>
    <font>
      <sz val="8"/>
      <color indexed="8"/>
      <name val="Arial"/>
      <family val="2"/>
    </font>
    <font>
      <b/>
      <sz val="11"/>
      <color indexed="8"/>
      <name val="Arial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6"/>
      <name val="Arial CE"/>
      <family val="0"/>
    </font>
    <font>
      <sz val="11"/>
      <color indexed="8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b/>
      <i/>
      <sz val="10"/>
      <color indexed="8"/>
      <name val="Arial CE"/>
      <family val="0"/>
    </font>
    <font>
      <b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29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3" fontId="31" fillId="24" borderId="11" xfId="0" applyNumberFormat="1" applyFont="1" applyFill="1" applyBorder="1" applyAlignment="1">
      <alignment horizontal="center" vertical="center"/>
    </xf>
    <xf numFmtId="3" fontId="26" fillId="24" borderId="11" xfId="0" applyNumberFormat="1" applyFont="1" applyFill="1" applyBorder="1" applyAlignment="1">
      <alignment horizontal="center" vertical="center"/>
    </xf>
    <xf numFmtId="3" fontId="25" fillId="24" borderId="11" xfId="0" applyNumberFormat="1" applyFont="1" applyFill="1" applyBorder="1" applyAlignment="1">
      <alignment horizontal="center" vertical="center"/>
    </xf>
    <xf numFmtId="3" fontId="30" fillId="24" borderId="11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3" fontId="32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2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left" vertical="center" wrapText="1"/>
    </xf>
    <xf numFmtId="3" fontId="25" fillId="24" borderId="13" xfId="0" applyNumberFormat="1" applyFont="1" applyFill="1" applyBorder="1" applyAlignment="1">
      <alignment horizontal="center" vertical="center"/>
    </xf>
    <xf numFmtId="3" fontId="26" fillId="24" borderId="13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3" fontId="26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left" vertical="center" wrapText="1"/>
    </xf>
    <xf numFmtId="3" fontId="25" fillId="24" borderId="14" xfId="0" applyNumberFormat="1" applyFont="1" applyFill="1" applyBorder="1" applyAlignment="1">
      <alignment horizontal="center" vertical="center"/>
    </xf>
    <xf numFmtId="3" fontId="26" fillId="24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6" fillId="0" borderId="14" xfId="0" applyNumberFormat="1" applyFont="1" applyBorder="1" applyAlignment="1">
      <alignment vertical="center"/>
    </xf>
    <xf numFmtId="3" fontId="33" fillId="24" borderId="11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/>
    </xf>
    <xf numFmtId="3" fontId="35" fillId="24" borderId="1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 wrapText="1"/>
    </xf>
    <xf numFmtId="3" fontId="38" fillId="24" borderId="11" xfId="0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 wrapText="1"/>
    </xf>
    <xf numFmtId="3" fontId="31" fillId="24" borderId="0" xfId="0" applyNumberFormat="1" applyFont="1" applyFill="1" applyBorder="1" applyAlignment="1">
      <alignment horizontal="center" vertical="center"/>
    </xf>
    <xf numFmtId="3" fontId="26" fillId="24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vertical="center"/>
    </xf>
    <xf numFmtId="3" fontId="24" fillId="24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3" fontId="0" fillId="24" borderId="11" xfId="0" applyNumberFormat="1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SheetLayoutView="100" workbookViewId="0" topLeftCell="A12">
      <selection activeCell="F21" sqref="F21"/>
    </sheetView>
  </sheetViews>
  <sheetFormatPr defaultColWidth="9.00390625" defaultRowHeight="12.75"/>
  <cols>
    <col min="1" max="1" width="4.125" style="1" customWidth="1"/>
    <col min="2" max="2" width="5.75390625" style="1" customWidth="1"/>
    <col min="3" max="3" width="6.25390625" style="1" customWidth="1"/>
    <col min="4" max="4" width="37.00390625" style="1" customWidth="1"/>
    <col min="5" max="5" width="11.625" style="1" customWidth="1"/>
    <col min="6" max="6" width="10.25390625" style="1" customWidth="1"/>
    <col min="7" max="7" width="10.125" style="1" customWidth="1"/>
    <col min="8" max="8" width="10.375" style="1" customWidth="1"/>
    <col min="9" max="9" width="10.00390625" style="1" customWidth="1"/>
    <col min="10" max="10" width="8.625" style="1" customWidth="1"/>
    <col min="11" max="14" width="9.125" style="1" customWidth="1"/>
    <col min="15" max="15" width="10.125" style="1" bestFit="1" customWidth="1"/>
    <col min="16" max="16384" width="9.125" style="1" customWidth="1"/>
  </cols>
  <sheetData>
    <row r="1" spans="1:10" ht="18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2" customFormat="1" ht="19.5" customHeight="1">
      <c r="A2" s="66" t="s">
        <v>0</v>
      </c>
      <c r="B2" s="66" t="s">
        <v>1</v>
      </c>
      <c r="C2" s="66" t="s">
        <v>2</v>
      </c>
      <c r="D2" s="60" t="s">
        <v>5</v>
      </c>
      <c r="E2" s="60" t="s">
        <v>6</v>
      </c>
      <c r="F2" s="60" t="s">
        <v>7</v>
      </c>
      <c r="G2" s="60"/>
      <c r="H2" s="60"/>
      <c r="I2" s="60"/>
      <c r="J2" s="60"/>
    </row>
    <row r="3" spans="1:10" s="2" customFormat="1" ht="19.5" customHeight="1">
      <c r="A3" s="66"/>
      <c r="B3" s="66"/>
      <c r="C3" s="66"/>
      <c r="D3" s="60"/>
      <c r="E3" s="60"/>
      <c r="F3" s="60" t="s">
        <v>8</v>
      </c>
      <c r="G3" s="61" t="s">
        <v>3</v>
      </c>
      <c r="H3" s="61" t="s">
        <v>4</v>
      </c>
      <c r="I3" s="61" t="s">
        <v>9</v>
      </c>
      <c r="J3" s="61" t="s">
        <v>10</v>
      </c>
    </row>
    <row r="4" spans="1:10" s="2" customFormat="1" ht="29.25" customHeight="1">
      <c r="A4" s="66"/>
      <c r="B4" s="66"/>
      <c r="C4" s="66"/>
      <c r="D4" s="60"/>
      <c r="E4" s="60"/>
      <c r="F4" s="60"/>
      <c r="G4" s="62"/>
      <c r="H4" s="64"/>
      <c r="I4" s="64"/>
      <c r="J4" s="64"/>
    </row>
    <row r="5" spans="1:10" s="2" customFormat="1" ht="19.5" customHeight="1">
      <c r="A5" s="66"/>
      <c r="B5" s="66"/>
      <c r="C5" s="66"/>
      <c r="D5" s="60"/>
      <c r="E5" s="60"/>
      <c r="F5" s="60"/>
      <c r="G5" s="62"/>
      <c r="H5" s="64"/>
      <c r="I5" s="64"/>
      <c r="J5" s="64"/>
    </row>
    <row r="6" spans="1:10" s="2" customFormat="1" ht="19.5" customHeight="1">
      <c r="A6" s="66"/>
      <c r="B6" s="66"/>
      <c r="C6" s="66"/>
      <c r="D6" s="60"/>
      <c r="E6" s="60"/>
      <c r="F6" s="60"/>
      <c r="G6" s="63"/>
      <c r="H6" s="65"/>
      <c r="I6" s="65"/>
      <c r="J6" s="65"/>
    </row>
    <row r="7" spans="1:10" ht="9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71.25" customHeight="1">
      <c r="A8" s="10">
        <v>1</v>
      </c>
      <c r="B8" s="20">
        <v>600</v>
      </c>
      <c r="C8" s="20">
        <v>60014</v>
      </c>
      <c r="D8" s="15" t="s">
        <v>81</v>
      </c>
      <c r="E8" s="18">
        <f>SUM(F8:G8)+45000</f>
        <v>987000</v>
      </c>
      <c r="F8" s="59">
        <v>42000</v>
      </c>
      <c r="G8" s="59">
        <v>900000</v>
      </c>
      <c r="H8" s="59"/>
      <c r="I8" s="6" t="s">
        <v>72</v>
      </c>
      <c r="J8" s="8"/>
    </row>
    <row r="9" spans="1:10" ht="60" customHeight="1">
      <c r="A9" s="10">
        <v>2</v>
      </c>
      <c r="B9" s="20">
        <v>600</v>
      </c>
      <c r="C9" s="20">
        <v>60014</v>
      </c>
      <c r="D9" s="15" t="s">
        <v>12</v>
      </c>
      <c r="E9" s="18">
        <f>SUM(F9:G9)+2000000</f>
        <v>5570000</v>
      </c>
      <c r="F9" s="17">
        <v>170000</v>
      </c>
      <c r="G9" s="17">
        <v>3400000</v>
      </c>
      <c r="H9" s="17"/>
      <c r="I9" s="6" t="s">
        <v>50</v>
      </c>
      <c r="J9" s="8"/>
    </row>
    <row r="10" spans="1:10" ht="44.25" customHeight="1">
      <c r="A10" s="10">
        <v>3</v>
      </c>
      <c r="B10" s="20">
        <v>600</v>
      </c>
      <c r="C10" s="20">
        <v>60014</v>
      </c>
      <c r="D10" s="15" t="s">
        <v>88</v>
      </c>
      <c r="E10" s="18">
        <f>SUM(F10:G10)+500000</f>
        <v>3100000</v>
      </c>
      <c r="F10" s="17">
        <v>1500000</v>
      </c>
      <c r="G10" s="17">
        <v>1100000</v>
      </c>
      <c r="H10" s="17"/>
      <c r="I10" s="6" t="s">
        <v>56</v>
      </c>
      <c r="J10" s="8"/>
    </row>
    <row r="11" spans="1:10" ht="63" customHeight="1">
      <c r="A11" s="10">
        <v>4</v>
      </c>
      <c r="B11" s="20">
        <v>600</v>
      </c>
      <c r="C11" s="20">
        <v>60014</v>
      </c>
      <c r="D11" s="15" t="s">
        <v>89</v>
      </c>
      <c r="E11" s="18">
        <f aca="true" t="shared" si="0" ref="E11:E21">SUM(F11:G11)</f>
        <v>2720000</v>
      </c>
      <c r="F11" s="17">
        <v>1620000</v>
      </c>
      <c r="G11" s="17">
        <v>1100000</v>
      </c>
      <c r="H11" s="17"/>
      <c r="I11" s="6" t="s">
        <v>48</v>
      </c>
      <c r="J11" s="8"/>
    </row>
    <row r="12" spans="1:10" ht="36" customHeight="1">
      <c r="A12" s="5">
        <v>5</v>
      </c>
      <c r="B12" s="20">
        <v>600</v>
      </c>
      <c r="C12" s="20">
        <v>60014</v>
      </c>
      <c r="D12" s="58" t="s">
        <v>75</v>
      </c>
      <c r="E12" s="18">
        <f>SUM(F12:G12)+710000</f>
        <v>3232000</v>
      </c>
      <c r="F12" s="17">
        <v>522000</v>
      </c>
      <c r="G12" s="17">
        <v>2000000</v>
      </c>
      <c r="H12" s="17"/>
      <c r="I12" s="6" t="s">
        <v>91</v>
      </c>
      <c r="J12" s="8"/>
    </row>
    <row r="13" spans="1:10" s="9" customFormat="1" ht="39.75" customHeight="1">
      <c r="A13" s="10">
        <v>6</v>
      </c>
      <c r="B13" s="20">
        <v>600</v>
      </c>
      <c r="C13" s="20">
        <v>60014</v>
      </c>
      <c r="D13" s="12" t="s">
        <v>13</v>
      </c>
      <c r="E13" s="18">
        <f>SUM(F13)</f>
        <v>75000</v>
      </c>
      <c r="F13" s="17">
        <v>75000</v>
      </c>
      <c r="G13" s="17"/>
      <c r="H13" s="17"/>
      <c r="I13" s="6" t="s">
        <v>48</v>
      </c>
      <c r="J13" s="8"/>
    </row>
    <row r="14" spans="1:10" ht="30" customHeight="1">
      <c r="A14" s="10">
        <v>7</v>
      </c>
      <c r="B14" s="20">
        <v>600</v>
      </c>
      <c r="C14" s="20">
        <v>60014</v>
      </c>
      <c r="D14" s="12" t="s">
        <v>14</v>
      </c>
      <c r="E14" s="18">
        <f>SUM(F14:G14)+50000</f>
        <v>90000</v>
      </c>
      <c r="F14" s="17"/>
      <c r="G14" s="17">
        <v>40000</v>
      </c>
      <c r="H14" s="17"/>
      <c r="I14" s="6" t="s">
        <v>57</v>
      </c>
      <c r="J14" s="8"/>
    </row>
    <row r="15" spans="1:10" ht="36.75" customHeight="1">
      <c r="A15" s="5">
        <v>8</v>
      </c>
      <c r="B15" s="20">
        <v>600</v>
      </c>
      <c r="C15" s="20">
        <v>60014</v>
      </c>
      <c r="D15" s="12" t="s">
        <v>15</v>
      </c>
      <c r="E15" s="18">
        <f t="shared" si="0"/>
        <v>145000</v>
      </c>
      <c r="F15" s="17">
        <v>145000</v>
      </c>
      <c r="G15" s="17"/>
      <c r="H15" s="39"/>
      <c r="I15" s="40" t="s">
        <v>48</v>
      </c>
      <c r="J15" s="41"/>
    </row>
    <row r="16" spans="1:10" ht="39.75" customHeight="1">
      <c r="A16" s="10">
        <v>9</v>
      </c>
      <c r="B16" s="20">
        <v>600</v>
      </c>
      <c r="C16" s="20">
        <v>60014</v>
      </c>
      <c r="D16" s="12" t="s">
        <v>16</v>
      </c>
      <c r="E16" s="18">
        <f>SUM(F16:G16)+150000</f>
        <v>668500</v>
      </c>
      <c r="F16" s="17">
        <v>68500</v>
      </c>
      <c r="G16" s="17">
        <v>450000</v>
      </c>
      <c r="H16" s="17"/>
      <c r="I16" s="6" t="s">
        <v>58</v>
      </c>
      <c r="J16" s="41"/>
    </row>
    <row r="17" spans="1:10" ht="33.75" customHeight="1">
      <c r="A17" s="10">
        <v>10</v>
      </c>
      <c r="B17" s="20">
        <v>600</v>
      </c>
      <c r="C17" s="20">
        <v>60014</v>
      </c>
      <c r="D17" s="12" t="s">
        <v>17</v>
      </c>
      <c r="E17" s="18">
        <f t="shared" si="0"/>
        <v>55000</v>
      </c>
      <c r="F17" s="17">
        <v>55000</v>
      </c>
      <c r="G17" s="17"/>
      <c r="H17" s="17"/>
      <c r="I17" s="6" t="s">
        <v>48</v>
      </c>
      <c r="J17" s="4"/>
    </row>
    <row r="18" spans="1:10" ht="57.75" customHeight="1">
      <c r="A18" s="5">
        <v>11</v>
      </c>
      <c r="B18" s="20">
        <v>600</v>
      </c>
      <c r="C18" s="20">
        <v>60014</v>
      </c>
      <c r="D18" s="12" t="s">
        <v>18</v>
      </c>
      <c r="E18" s="18">
        <f t="shared" si="0"/>
        <v>50000</v>
      </c>
      <c r="F18" s="17">
        <v>50000</v>
      </c>
      <c r="G18" s="17"/>
      <c r="H18" s="17"/>
      <c r="I18" s="6" t="s">
        <v>48</v>
      </c>
      <c r="J18" s="4"/>
    </row>
    <row r="19" spans="1:10" ht="45" customHeight="1">
      <c r="A19" s="10">
        <v>12</v>
      </c>
      <c r="B19" s="20">
        <v>600</v>
      </c>
      <c r="C19" s="20">
        <v>60014</v>
      </c>
      <c r="D19" s="12" t="s">
        <v>19</v>
      </c>
      <c r="E19" s="18">
        <f>SUM(F19:G19)+70000</f>
        <v>1240000</v>
      </c>
      <c r="F19" s="17">
        <v>810000</v>
      </c>
      <c r="G19" s="17">
        <v>360000</v>
      </c>
      <c r="H19" s="17"/>
      <c r="I19" s="6" t="s">
        <v>59</v>
      </c>
      <c r="J19" s="41"/>
    </row>
    <row r="20" spans="1:10" ht="42" customHeight="1">
      <c r="A20" s="10">
        <v>13</v>
      </c>
      <c r="B20" s="20">
        <v>600</v>
      </c>
      <c r="C20" s="20">
        <v>60014</v>
      </c>
      <c r="D20" s="12" t="s">
        <v>20</v>
      </c>
      <c r="E20" s="18">
        <f t="shared" si="0"/>
        <v>1996000</v>
      </c>
      <c r="F20" s="17">
        <v>196000</v>
      </c>
      <c r="G20" s="17">
        <v>1800000</v>
      </c>
      <c r="H20" s="17"/>
      <c r="I20" s="6" t="s">
        <v>48</v>
      </c>
      <c r="J20" s="41"/>
    </row>
    <row r="21" spans="1:15" ht="40.5" customHeight="1">
      <c r="A21" s="5">
        <v>14</v>
      </c>
      <c r="B21" s="25">
        <v>600</v>
      </c>
      <c r="C21" s="25">
        <v>60014</v>
      </c>
      <c r="D21" s="26" t="s">
        <v>21</v>
      </c>
      <c r="E21" s="27">
        <f t="shared" si="0"/>
        <v>50000</v>
      </c>
      <c r="F21" s="28">
        <v>50000</v>
      </c>
      <c r="G21" s="28"/>
      <c r="H21" s="28"/>
      <c r="I21" s="29" t="s">
        <v>48</v>
      </c>
      <c r="J21" s="30"/>
      <c r="O21" s="56"/>
    </row>
    <row r="22" spans="1:10" ht="12.75" customHeight="1">
      <c r="A22" s="32"/>
      <c r="B22" s="33"/>
      <c r="C22" s="33"/>
      <c r="D22" s="34"/>
      <c r="E22" s="35"/>
      <c r="F22" s="36"/>
      <c r="G22" s="36"/>
      <c r="H22" s="36"/>
      <c r="I22" s="37"/>
      <c r="J22" s="38"/>
    </row>
    <row r="23" spans="1:10" ht="15.75" customHeight="1">
      <c r="A23" s="66" t="s">
        <v>0</v>
      </c>
      <c r="B23" s="66" t="s">
        <v>1</v>
      </c>
      <c r="C23" s="66" t="s">
        <v>2</v>
      </c>
      <c r="D23" s="60" t="s">
        <v>5</v>
      </c>
      <c r="E23" s="60" t="s">
        <v>6</v>
      </c>
      <c r="F23" s="60" t="s">
        <v>7</v>
      </c>
      <c r="G23" s="60"/>
      <c r="H23" s="60"/>
      <c r="I23" s="60"/>
      <c r="J23" s="60"/>
    </row>
    <row r="24" spans="1:10" ht="9.75" customHeight="1">
      <c r="A24" s="66"/>
      <c r="B24" s="66"/>
      <c r="C24" s="66"/>
      <c r="D24" s="60"/>
      <c r="E24" s="60"/>
      <c r="F24" s="60" t="s">
        <v>8</v>
      </c>
      <c r="G24" s="61" t="s">
        <v>3</v>
      </c>
      <c r="H24" s="61" t="s">
        <v>4</v>
      </c>
      <c r="I24" s="61" t="s">
        <v>9</v>
      </c>
      <c r="J24" s="61" t="s">
        <v>10</v>
      </c>
    </row>
    <row r="25" spans="1:10" ht="14.25" customHeight="1">
      <c r="A25" s="66"/>
      <c r="B25" s="66"/>
      <c r="C25" s="66"/>
      <c r="D25" s="60"/>
      <c r="E25" s="60"/>
      <c r="F25" s="60"/>
      <c r="G25" s="62"/>
      <c r="H25" s="64"/>
      <c r="I25" s="64"/>
      <c r="J25" s="64"/>
    </row>
    <row r="26" spans="1:10" ht="22.5" customHeight="1">
      <c r="A26" s="66"/>
      <c r="B26" s="66"/>
      <c r="C26" s="66"/>
      <c r="D26" s="60"/>
      <c r="E26" s="60"/>
      <c r="F26" s="60"/>
      <c r="G26" s="62"/>
      <c r="H26" s="64"/>
      <c r="I26" s="64"/>
      <c r="J26" s="64"/>
    </row>
    <row r="27" spans="1:10" ht="15" customHeight="1">
      <c r="A27" s="66"/>
      <c r="B27" s="66"/>
      <c r="C27" s="66"/>
      <c r="D27" s="60"/>
      <c r="E27" s="60"/>
      <c r="F27" s="60"/>
      <c r="G27" s="63"/>
      <c r="H27" s="65"/>
      <c r="I27" s="65"/>
      <c r="J27" s="65"/>
    </row>
    <row r="28" spans="1:10" ht="9.75" customHeight="1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3">
        <v>9</v>
      </c>
      <c r="J28" s="3">
        <v>10</v>
      </c>
    </row>
    <row r="29" spans="1:15" ht="30.75" customHeight="1">
      <c r="A29" s="10">
        <v>15</v>
      </c>
      <c r="B29" s="20">
        <v>600</v>
      </c>
      <c r="C29" s="20">
        <v>60014</v>
      </c>
      <c r="D29" s="12" t="s">
        <v>22</v>
      </c>
      <c r="E29" s="16">
        <f>SUM(F29:G29)</f>
        <v>34000</v>
      </c>
      <c r="F29" s="17">
        <v>34000</v>
      </c>
      <c r="G29" s="17"/>
      <c r="H29" s="17"/>
      <c r="I29" s="6" t="s">
        <v>48</v>
      </c>
      <c r="J29" s="4"/>
      <c r="O29" s="56"/>
    </row>
    <row r="30" spans="1:10" ht="22.5" customHeight="1">
      <c r="A30" s="10">
        <v>16</v>
      </c>
      <c r="B30" s="20">
        <v>600</v>
      </c>
      <c r="C30" s="20">
        <v>60014</v>
      </c>
      <c r="D30" s="12" t="s">
        <v>23</v>
      </c>
      <c r="E30" s="16">
        <f>SUM(F30:G30)</f>
        <v>500</v>
      </c>
      <c r="F30" s="17">
        <v>500</v>
      </c>
      <c r="G30" s="17"/>
      <c r="H30" s="17"/>
      <c r="I30" s="6" t="s">
        <v>48</v>
      </c>
      <c r="J30" s="4"/>
    </row>
    <row r="31" spans="1:10" ht="31.5" customHeight="1">
      <c r="A31" s="10">
        <v>17</v>
      </c>
      <c r="B31" s="20">
        <v>600</v>
      </c>
      <c r="C31" s="20">
        <v>60014</v>
      </c>
      <c r="D31" s="12" t="s">
        <v>64</v>
      </c>
      <c r="E31" s="16">
        <v>150000</v>
      </c>
      <c r="F31" s="17">
        <v>150000</v>
      </c>
      <c r="G31" s="17"/>
      <c r="H31" s="17"/>
      <c r="I31" s="6" t="s">
        <v>63</v>
      </c>
      <c r="J31" s="4"/>
    </row>
    <row r="32" spans="1:10" ht="21" customHeight="1">
      <c r="A32" s="10">
        <v>18</v>
      </c>
      <c r="B32" s="20">
        <v>600</v>
      </c>
      <c r="C32" s="20">
        <v>60014</v>
      </c>
      <c r="D32" s="54" t="s">
        <v>24</v>
      </c>
      <c r="E32" s="16">
        <f aca="true" t="shared" si="1" ref="E32:E54">SUM(F32:G32)</f>
        <v>44000</v>
      </c>
      <c r="F32" s="17">
        <v>44000</v>
      </c>
      <c r="G32" s="17"/>
      <c r="H32" s="17"/>
      <c r="I32" s="40" t="s">
        <v>48</v>
      </c>
      <c r="J32" s="8"/>
    </row>
    <row r="33" spans="1:10" ht="16.5" customHeight="1">
      <c r="A33" s="10">
        <v>19</v>
      </c>
      <c r="B33" s="20">
        <v>600</v>
      </c>
      <c r="C33" s="20">
        <v>60014</v>
      </c>
      <c r="D33" s="12" t="s">
        <v>25</v>
      </c>
      <c r="E33" s="16">
        <f t="shared" si="1"/>
        <v>600000</v>
      </c>
      <c r="F33" s="17">
        <v>600000</v>
      </c>
      <c r="G33" s="17"/>
      <c r="H33" s="17"/>
      <c r="I33" s="6" t="s">
        <v>48</v>
      </c>
      <c r="J33" s="8"/>
    </row>
    <row r="34" spans="1:10" ht="32.25" customHeight="1">
      <c r="A34" s="10">
        <v>20</v>
      </c>
      <c r="B34" s="20">
        <v>600</v>
      </c>
      <c r="C34" s="20">
        <v>60014</v>
      </c>
      <c r="D34" s="12" t="s">
        <v>26</v>
      </c>
      <c r="E34" s="16">
        <f t="shared" si="1"/>
        <v>161000</v>
      </c>
      <c r="F34" s="17">
        <v>161000</v>
      </c>
      <c r="G34" s="17"/>
      <c r="H34" s="17"/>
      <c r="I34" s="6" t="s">
        <v>48</v>
      </c>
      <c r="J34" s="8"/>
    </row>
    <row r="35" spans="1:10" ht="32.25" customHeight="1">
      <c r="A35" s="10">
        <v>21</v>
      </c>
      <c r="B35" s="20">
        <v>600</v>
      </c>
      <c r="C35" s="20">
        <v>60014</v>
      </c>
      <c r="D35" s="12" t="s">
        <v>27</v>
      </c>
      <c r="E35" s="16">
        <f t="shared" si="1"/>
        <v>410000</v>
      </c>
      <c r="F35" s="17">
        <v>60000</v>
      </c>
      <c r="G35" s="17">
        <v>350000</v>
      </c>
      <c r="H35" s="17"/>
      <c r="I35" s="6" t="s">
        <v>48</v>
      </c>
      <c r="J35" s="8"/>
    </row>
    <row r="36" spans="1:10" ht="24.75" customHeight="1">
      <c r="A36" s="10">
        <v>22</v>
      </c>
      <c r="B36" s="20">
        <v>600</v>
      </c>
      <c r="C36" s="20">
        <v>60014</v>
      </c>
      <c r="D36" s="12" t="s">
        <v>28</v>
      </c>
      <c r="E36" s="16">
        <f t="shared" si="1"/>
        <v>680000</v>
      </c>
      <c r="F36" s="17">
        <v>280000</v>
      </c>
      <c r="G36" s="17">
        <v>400000</v>
      </c>
      <c r="H36" s="17"/>
      <c r="I36" s="6" t="s">
        <v>48</v>
      </c>
      <c r="J36" s="8"/>
    </row>
    <row r="37" spans="1:10" ht="23.25" customHeight="1">
      <c r="A37" s="10">
        <v>23</v>
      </c>
      <c r="B37" s="20">
        <v>600</v>
      </c>
      <c r="C37" s="20">
        <v>60014</v>
      </c>
      <c r="D37" s="12" t="s">
        <v>29</v>
      </c>
      <c r="E37" s="16">
        <f t="shared" si="1"/>
        <v>180000</v>
      </c>
      <c r="F37" s="17">
        <v>180000</v>
      </c>
      <c r="G37" s="17"/>
      <c r="H37" s="17"/>
      <c r="I37" s="40" t="s">
        <v>48</v>
      </c>
      <c r="J37" s="8"/>
    </row>
    <row r="38" spans="1:10" ht="27.75" customHeight="1">
      <c r="A38" s="10">
        <v>24</v>
      </c>
      <c r="B38" s="20">
        <v>600</v>
      </c>
      <c r="C38" s="20">
        <v>60014</v>
      </c>
      <c r="D38" s="12" t="s">
        <v>62</v>
      </c>
      <c r="E38" s="16">
        <f t="shared" si="1"/>
        <v>8000</v>
      </c>
      <c r="F38" s="17">
        <v>8000</v>
      </c>
      <c r="G38" s="39"/>
      <c r="H38" s="39"/>
      <c r="I38" s="40" t="s">
        <v>48</v>
      </c>
      <c r="J38" s="11"/>
    </row>
    <row r="39" spans="1:10" ht="32.25" customHeight="1">
      <c r="A39" s="10">
        <v>25</v>
      </c>
      <c r="B39" s="20">
        <v>600</v>
      </c>
      <c r="C39" s="20">
        <v>60014</v>
      </c>
      <c r="D39" s="12" t="s">
        <v>65</v>
      </c>
      <c r="E39" s="16">
        <f>SUM(F39:G39)</f>
        <v>65000</v>
      </c>
      <c r="F39" s="17">
        <v>65000</v>
      </c>
      <c r="G39" s="39"/>
      <c r="H39" s="39"/>
      <c r="I39" s="40" t="s">
        <v>67</v>
      </c>
      <c r="J39" s="11"/>
    </row>
    <row r="40" spans="1:10" ht="45" customHeight="1">
      <c r="A40" s="10">
        <v>26</v>
      </c>
      <c r="B40" s="20">
        <v>600</v>
      </c>
      <c r="C40" s="20">
        <v>60014</v>
      </c>
      <c r="D40" s="12" t="s">
        <v>66</v>
      </c>
      <c r="E40" s="16">
        <v>410000</v>
      </c>
      <c r="F40" s="17">
        <v>60000</v>
      </c>
      <c r="G40" s="17">
        <v>350000</v>
      </c>
      <c r="H40" s="17"/>
      <c r="I40" s="6" t="s">
        <v>48</v>
      </c>
      <c r="J40" s="8"/>
    </row>
    <row r="41" spans="1:10" ht="24" customHeight="1">
      <c r="A41" s="10">
        <v>27</v>
      </c>
      <c r="B41" s="20">
        <v>600</v>
      </c>
      <c r="C41" s="20">
        <v>60014</v>
      </c>
      <c r="D41" s="12" t="s">
        <v>68</v>
      </c>
      <c r="E41" s="17">
        <f>SUM(F41:G41)+16104</f>
        <v>85604</v>
      </c>
      <c r="F41" s="17">
        <v>69500</v>
      </c>
      <c r="G41" s="17"/>
      <c r="H41" s="17"/>
      <c r="I41" s="6" t="s">
        <v>92</v>
      </c>
      <c r="J41" s="8"/>
    </row>
    <row r="42" spans="1:10" ht="24" customHeight="1">
      <c r="A42" s="10">
        <v>28</v>
      </c>
      <c r="B42" s="20">
        <v>600</v>
      </c>
      <c r="C42" s="20">
        <v>60014</v>
      </c>
      <c r="D42" s="12" t="s">
        <v>83</v>
      </c>
      <c r="E42" s="17">
        <f>SUM(F42:G42)</f>
        <v>300000</v>
      </c>
      <c r="F42" s="17">
        <v>300000</v>
      </c>
      <c r="G42" s="17"/>
      <c r="H42" s="17"/>
      <c r="I42" s="6" t="s">
        <v>48</v>
      </c>
      <c r="J42" s="8"/>
    </row>
    <row r="43" spans="1:10" ht="24" customHeight="1">
      <c r="A43" s="10">
        <v>29</v>
      </c>
      <c r="B43" s="20">
        <v>700</v>
      </c>
      <c r="C43" s="20">
        <v>70005</v>
      </c>
      <c r="D43" s="12" t="s">
        <v>76</v>
      </c>
      <c r="E43" s="17">
        <f>SUM(F43:G43)</f>
        <v>14500</v>
      </c>
      <c r="F43" s="17">
        <v>14500</v>
      </c>
      <c r="G43" s="17"/>
      <c r="H43" s="17"/>
      <c r="I43" s="6" t="s">
        <v>48</v>
      </c>
      <c r="J43" s="8"/>
    </row>
    <row r="44" spans="1:10" ht="27.75" customHeight="1">
      <c r="A44" s="10">
        <v>30</v>
      </c>
      <c r="B44" s="20">
        <v>750</v>
      </c>
      <c r="C44" s="20">
        <v>75020</v>
      </c>
      <c r="D44" s="15" t="s">
        <v>30</v>
      </c>
      <c r="E44" s="16">
        <f t="shared" si="1"/>
        <v>75000</v>
      </c>
      <c r="F44" s="17">
        <v>75000</v>
      </c>
      <c r="G44" s="17"/>
      <c r="H44" s="17"/>
      <c r="I44" s="6" t="s">
        <v>48</v>
      </c>
      <c r="J44" s="8"/>
    </row>
    <row r="45" spans="1:10" ht="24" customHeight="1">
      <c r="A45" s="10">
        <v>31</v>
      </c>
      <c r="B45" s="20">
        <v>750</v>
      </c>
      <c r="C45" s="20">
        <v>75020</v>
      </c>
      <c r="D45" s="15" t="s">
        <v>31</v>
      </c>
      <c r="E45" s="16">
        <f t="shared" si="1"/>
        <v>350000</v>
      </c>
      <c r="F45" s="17">
        <v>350000</v>
      </c>
      <c r="G45" s="17"/>
      <c r="H45" s="39"/>
      <c r="I45" s="6" t="s">
        <v>48</v>
      </c>
      <c r="J45" s="8"/>
    </row>
    <row r="46" spans="1:10" ht="25.5" customHeight="1">
      <c r="A46" s="10">
        <v>32</v>
      </c>
      <c r="B46" s="21">
        <v>750</v>
      </c>
      <c r="C46" s="20">
        <v>75020</v>
      </c>
      <c r="D46" s="15" t="s">
        <v>60</v>
      </c>
      <c r="E46" s="16">
        <f t="shared" si="1"/>
        <v>217500</v>
      </c>
      <c r="F46" s="17">
        <v>217500</v>
      </c>
      <c r="G46" s="39"/>
      <c r="H46" s="39"/>
      <c r="I46" s="40" t="s">
        <v>48</v>
      </c>
      <c r="J46" s="11"/>
    </row>
    <row r="47" spans="1:10" ht="17.25" customHeight="1">
      <c r="A47" s="10">
        <v>33</v>
      </c>
      <c r="B47" s="21">
        <v>750</v>
      </c>
      <c r="C47" s="20">
        <v>75020</v>
      </c>
      <c r="D47" s="15" t="s">
        <v>69</v>
      </c>
      <c r="E47" s="16">
        <v>7400</v>
      </c>
      <c r="F47" s="17"/>
      <c r="G47" s="17"/>
      <c r="H47" s="17">
        <v>7400</v>
      </c>
      <c r="I47" s="6"/>
      <c r="J47" s="8"/>
    </row>
    <row r="48" spans="1:10" ht="44.25" customHeight="1">
      <c r="A48" s="10">
        <v>34</v>
      </c>
      <c r="B48" s="21">
        <v>750</v>
      </c>
      <c r="C48" s="20">
        <v>75095</v>
      </c>
      <c r="D48" s="15" t="s">
        <v>32</v>
      </c>
      <c r="E48" s="16">
        <f t="shared" si="1"/>
        <v>11430</v>
      </c>
      <c r="F48" s="17">
        <v>11430</v>
      </c>
      <c r="G48" s="17"/>
      <c r="H48" s="17"/>
      <c r="I48" s="6" t="s">
        <v>48</v>
      </c>
      <c r="J48" s="8"/>
    </row>
    <row r="49" spans="1:10" ht="45" customHeight="1">
      <c r="A49" s="10">
        <v>35</v>
      </c>
      <c r="B49" s="21">
        <v>750</v>
      </c>
      <c r="C49" s="20">
        <v>75095</v>
      </c>
      <c r="D49" s="13" t="s">
        <v>11</v>
      </c>
      <c r="E49" s="18">
        <f>SUM(F49:G49)</f>
        <v>173631</v>
      </c>
      <c r="F49" s="7">
        <v>173631</v>
      </c>
      <c r="G49" s="7"/>
      <c r="H49" s="7"/>
      <c r="I49" s="6" t="s">
        <v>48</v>
      </c>
      <c r="J49" s="8"/>
    </row>
    <row r="50" spans="1:10" ht="21.75" customHeight="1">
      <c r="A50" s="10">
        <v>36</v>
      </c>
      <c r="B50" s="21">
        <v>754</v>
      </c>
      <c r="C50" s="20">
        <v>75411</v>
      </c>
      <c r="D50" s="15" t="s">
        <v>84</v>
      </c>
      <c r="E50" s="16">
        <f>SUM(F50:G50)+107000+15000</f>
        <v>250000</v>
      </c>
      <c r="F50" s="17">
        <v>128000</v>
      </c>
      <c r="G50" s="19"/>
      <c r="H50" s="19"/>
      <c r="I50" s="40" t="s">
        <v>77</v>
      </c>
      <c r="J50" s="8"/>
    </row>
    <row r="51" spans="1:10" ht="24" customHeight="1">
      <c r="A51" s="10">
        <v>37</v>
      </c>
      <c r="B51" s="21">
        <v>754</v>
      </c>
      <c r="C51" s="20">
        <v>75411</v>
      </c>
      <c r="D51" s="15" t="s">
        <v>85</v>
      </c>
      <c r="E51" s="16">
        <v>27000</v>
      </c>
      <c r="F51" s="17"/>
      <c r="G51" s="19"/>
      <c r="H51" s="19"/>
      <c r="I51" s="40" t="s">
        <v>86</v>
      </c>
      <c r="J51" s="8"/>
    </row>
    <row r="52" spans="1:10" ht="17.25" customHeight="1">
      <c r="A52" s="10">
        <v>38</v>
      </c>
      <c r="B52" s="21">
        <v>801</v>
      </c>
      <c r="C52" s="20">
        <v>80102</v>
      </c>
      <c r="D52" s="15" t="s">
        <v>33</v>
      </c>
      <c r="E52" s="16">
        <f t="shared" si="1"/>
        <v>108850</v>
      </c>
      <c r="F52" s="17">
        <v>8850</v>
      </c>
      <c r="G52" s="17">
        <v>100000</v>
      </c>
      <c r="H52" s="17"/>
      <c r="I52" s="6" t="s">
        <v>48</v>
      </c>
      <c r="J52" s="8"/>
    </row>
    <row r="53" spans="1:10" ht="31.5" customHeight="1">
      <c r="A53" s="10">
        <v>39</v>
      </c>
      <c r="B53" s="20">
        <v>801</v>
      </c>
      <c r="C53" s="20">
        <v>80120</v>
      </c>
      <c r="D53" s="15" t="s">
        <v>61</v>
      </c>
      <c r="E53" s="16">
        <f t="shared" si="1"/>
        <v>45000</v>
      </c>
      <c r="F53" s="17">
        <v>45000</v>
      </c>
      <c r="G53" s="39"/>
      <c r="H53" s="39"/>
      <c r="I53" s="6" t="s">
        <v>48</v>
      </c>
      <c r="J53" s="8"/>
    </row>
    <row r="54" spans="1:10" s="31" customFormat="1" ht="18" customHeight="1">
      <c r="A54" s="10">
        <v>40</v>
      </c>
      <c r="B54" s="20">
        <v>801</v>
      </c>
      <c r="C54" s="20">
        <v>80120</v>
      </c>
      <c r="D54" s="15" t="s">
        <v>51</v>
      </c>
      <c r="E54" s="16">
        <f t="shared" si="1"/>
        <v>7000</v>
      </c>
      <c r="F54" s="17">
        <v>7000</v>
      </c>
      <c r="G54" s="17"/>
      <c r="H54" s="17"/>
      <c r="I54" s="6" t="s">
        <v>48</v>
      </c>
      <c r="J54" s="8"/>
    </row>
    <row r="55" spans="1:10" s="31" customFormat="1" ht="12" customHeight="1">
      <c r="A55" s="43"/>
      <c r="B55" s="47"/>
      <c r="C55" s="47"/>
      <c r="D55" s="48"/>
      <c r="E55" s="49"/>
      <c r="F55" s="50"/>
      <c r="G55" s="50"/>
      <c r="H55" s="50"/>
      <c r="I55" s="51"/>
      <c r="J55" s="52"/>
    </row>
    <row r="56" spans="1:10" s="31" customFormat="1" ht="6.75" customHeight="1">
      <c r="A56" s="67"/>
      <c r="B56" s="68"/>
      <c r="C56" s="68"/>
      <c r="D56" s="68"/>
      <c r="E56" s="68"/>
      <c r="F56" s="68"/>
      <c r="G56" s="68"/>
      <c r="H56" s="68"/>
      <c r="I56" s="68"/>
      <c r="J56" s="68"/>
    </row>
    <row r="57" spans="1:10" s="31" customFormat="1" ht="18.75" customHeight="1">
      <c r="A57" s="66" t="s">
        <v>0</v>
      </c>
      <c r="B57" s="66" t="s">
        <v>1</v>
      </c>
      <c r="C57" s="66" t="s">
        <v>2</v>
      </c>
      <c r="D57" s="60" t="s">
        <v>5</v>
      </c>
      <c r="E57" s="60" t="s">
        <v>6</v>
      </c>
      <c r="F57" s="60" t="s">
        <v>7</v>
      </c>
      <c r="G57" s="60"/>
      <c r="H57" s="60"/>
      <c r="I57" s="60"/>
      <c r="J57" s="60"/>
    </row>
    <row r="58" spans="1:10" ht="13.5" customHeight="1">
      <c r="A58" s="66"/>
      <c r="B58" s="66"/>
      <c r="C58" s="66"/>
      <c r="D58" s="60"/>
      <c r="E58" s="60"/>
      <c r="F58" s="60" t="s">
        <v>8</v>
      </c>
      <c r="G58" s="61" t="s">
        <v>3</v>
      </c>
      <c r="H58" s="61" t="s">
        <v>4</v>
      </c>
      <c r="I58" s="61" t="s">
        <v>9</v>
      </c>
      <c r="J58" s="61" t="s">
        <v>10</v>
      </c>
    </row>
    <row r="59" spans="1:10" ht="7.5" customHeight="1">
      <c r="A59" s="66"/>
      <c r="B59" s="66"/>
      <c r="C59" s="66"/>
      <c r="D59" s="60"/>
      <c r="E59" s="60"/>
      <c r="F59" s="60"/>
      <c r="G59" s="62"/>
      <c r="H59" s="64"/>
      <c r="I59" s="64"/>
      <c r="J59" s="64"/>
    </row>
    <row r="60" spans="1:10" ht="18" customHeight="1">
      <c r="A60" s="66"/>
      <c r="B60" s="66"/>
      <c r="C60" s="66"/>
      <c r="D60" s="60"/>
      <c r="E60" s="60"/>
      <c r="F60" s="60"/>
      <c r="G60" s="62"/>
      <c r="H60" s="64"/>
      <c r="I60" s="64"/>
      <c r="J60" s="64"/>
    </row>
    <row r="61" spans="1:10" ht="21.75" customHeight="1">
      <c r="A61" s="66"/>
      <c r="B61" s="66"/>
      <c r="C61" s="66"/>
      <c r="D61" s="60"/>
      <c r="E61" s="60"/>
      <c r="F61" s="60"/>
      <c r="G61" s="63"/>
      <c r="H61" s="65"/>
      <c r="I61" s="65"/>
      <c r="J61" s="65"/>
    </row>
    <row r="62" spans="1:10" ht="13.5" customHeight="1">
      <c r="A62" s="3">
        <v>1</v>
      </c>
      <c r="B62" s="3">
        <v>2</v>
      </c>
      <c r="C62" s="3">
        <v>3</v>
      </c>
      <c r="D62" s="3">
        <v>4</v>
      </c>
      <c r="E62" s="3">
        <v>5</v>
      </c>
      <c r="F62" s="3">
        <v>6</v>
      </c>
      <c r="G62" s="3">
        <v>7</v>
      </c>
      <c r="H62" s="3">
        <v>8</v>
      </c>
      <c r="I62" s="3">
        <v>9</v>
      </c>
      <c r="J62" s="3">
        <v>10</v>
      </c>
    </row>
    <row r="63" spans="1:10" ht="29.25" customHeight="1">
      <c r="A63" s="5">
        <v>41</v>
      </c>
      <c r="B63" s="20">
        <v>801</v>
      </c>
      <c r="C63" s="20">
        <v>80130</v>
      </c>
      <c r="D63" s="15" t="s">
        <v>34</v>
      </c>
      <c r="E63" s="16">
        <f>SUM(F63:H63)</f>
        <v>120000</v>
      </c>
      <c r="F63" s="17">
        <v>120000</v>
      </c>
      <c r="G63" s="17"/>
      <c r="H63" s="17"/>
      <c r="I63" s="6" t="s">
        <v>48</v>
      </c>
      <c r="J63" s="8"/>
    </row>
    <row r="64" spans="1:10" ht="18.75" customHeight="1">
      <c r="A64" s="5">
        <v>42</v>
      </c>
      <c r="B64" s="20">
        <v>801</v>
      </c>
      <c r="C64" s="20">
        <v>80130</v>
      </c>
      <c r="D64" s="15" t="s">
        <v>35</v>
      </c>
      <c r="E64" s="16">
        <f aca="true" t="shared" si="2" ref="E64:E78">SUM(F64:H64)</f>
        <v>262500</v>
      </c>
      <c r="F64" s="17">
        <v>62500</v>
      </c>
      <c r="G64" s="17">
        <v>200000</v>
      </c>
      <c r="H64" s="39"/>
      <c r="I64" s="40" t="s">
        <v>48</v>
      </c>
      <c r="J64" s="11"/>
    </row>
    <row r="65" spans="1:10" ht="27" customHeight="1">
      <c r="A65" s="5">
        <v>43</v>
      </c>
      <c r="B65" s="21">
        <v>801</v>
      </c>
      <c r="C65" s="20">
        <v>80130</v>
      </c>
      <c r="D65" s="15" t="s">
        <v>36</v>
      </c>
      <c r="E65" s="16">
        <f t="shared" si="2"/>
        <v>30000</v>
      </c>
      <c r="F65" s="17">
        <v>30000</v>
      </c>
      <c r="G65" s="17"/>
      <c r="H65" s="39"/>
      <c r="I65" s="40" t="s">
        <v>48</v>
      </c>
      <c r="J65" s="11"/>
    </row>
    <row r="66" spans="1:10" ht="42" customHeight="1">
      <c r="A66" s="5">
        <v>44</v>
      </c>
      <c r="B66" s="20">
        <v>801</v>
      </c>
      <c r="C66" s="20">
        <v>80130</v>
      </c>
      <c r="D66" s="15" t="s">
        <v>37</v>
      </c>
      <c r="E66" s="16">
        <f t="shared" si="2"/>
        <v>735364</v>
      </c>
      <c r="F66" s="17">
        <v>735364</v>
      </c>
      <c r="G66" s="39"/>
      <c r="H66" s="39"/>
      <c r="I66" s="40" t="s">
        <v>48</v>
      </c>
      <c r="J66" s="11"/>
    </row>
    <row r="67" spans="1:10" ht="32.25" customHeight="1">
      <c r="A67" s="5">
        <v>45</v>
      </c>
      <c r="B67" s="20">
        <v>801</v>
      </c>
      <c r="C67" s="20">
        <v>80130</v>
      </c>
      <c r="D67" s="15" t="s">
        <v>38</v>
      </c>
      <c r="E67" s="16">
        <f t="shared" si="2"/>
        <v>120000</v>
      </c>
      <c r="F67" s="17">
        <v>120000</v>
      </c>
      <c r="G67" s="17"/>
      <c r="H67" s="17"/>
      <c r="I67" s="6" t="s">
        <v>48</v>
      </c>
      <c r="J67" s="8"/>
    </row>
    <row r="68" spans="1:10" ht="32.25" customHeight="1">
      <c r="A68" s="5">
        <v>46</v>
      </c>
      <c r="B68" s="20">
        <v>851</v>
      </c>
      <c r="C68" s="20">
        <v>85111</v>
      </c>
      <c r="D68" s="15" t="s">
        <v>71</v>
      </c>
      <c r="E68" s="16">
        <f>SUM(F68:H68)+10000</f>
        <v>2083000</v>
      </c>
      <c r="F68" s="17">
        <v>2073000</v>
      </c>
      <c r="G68" s="42"/>
      <c r="H68" s="42"/>
      <c r="I68" s="6" t="s">
        <v>70</v>
      </c>
      <c r="J68" s="8"/>
    </row>
    <row r="69" spans="1:10" ht="45" customHeight="1">
      <c r="A69" s="5">
        <v>47</v>
      </c>
      <c r="B69" s="21">
        <v>852</v>
      </c>
      <c r="C69" s="20">
        <v>85201</v>
      </c>
      <c r="D69" s="15" t="s">
        <v>39</v>
      </c>
      <c r="E69" s="16">
        <f>SUM(F69:H69)+100000</f>
        <v>300000</v>
      </c>
      <c r="F69" s="17">
        <v>200000</v>
      </c>
      <c r="G69" s="17"/>
      <c r="H69" s="55"/>
      <c r="I69" s="40" t="s">
        <v>78</v>
      </c>
      <c r="J69" s="8"/>
    </row>
    <row r="70" spans="1:10" ht="27.75" customHeight="1">
      <c r="A70" s="10">
        <v>48</v>
      </c>
      <c r="B70" s="20">
        <v>852</v>
      </c>
      <c r="C70" s="20">
        <v>85202</v>
      </c>
      <c r="D70" s="15" t="s">
        <v>40</v>
      </c>
      <c r="E70" s="16">
        <f t="shared" si="2"/>
        <v>270230</v>
      </c>
      <c r="F70" s="17">
        <v>120230</v>
      </c>
      <c r="G70" s="17">
        <v>150000</v>
      </c>
      <c r="H70" s="17"/>
      <c r="I70" s="6" t="s">
        <v>48</v>
      </c>
      <c r="J70" s="8"/>
    </row>
    <row r="71" spans="1:10" ht="44.25" customHeight="1">
      <c r="A71" s="10">
        <v>49</v>
      </c>
      <c r="B71" s="20">
        <v>852</v>
      </c>
      <c r="C71" s="20">
        <v>85202</v>
      </c>
      <c r="D71" s="15" t="s">
        <v>41</v>
      </c>
      <c r="E71" s="16">
        <f t="shared" si="2"/>
        <v>200000</v>
      </c>
      <c r="F71" s="17">
        <v>200000</v>
      </c>
      <c r="G71" s="17"/>
      <c r="H71" s="17"/>
      <c r="I71" s="6" t="s">
        <v>48</v>
      </c>
      <c r="J71" s="8"/>
    </row>
    <row r="72" spans="1:10" ht="30" customHeight="1">
      <c r="A72" s="5">
        <v>50</v>
      </c>
      <c r="B72" s="20">
        <v>852</v>
      </c>
      <c r="C72" s="20">
        <v>85203</v>
      </c>
      <c r="D72" s="15" t="s">
        <v>79</v>
      </c>
      <c r="E72" s="16">
        <f>SUM(F72:H72)+5300</f>
        <v>5300</v>
      </c>
      <c r="F72" s="17"/>
      <c r="G72" s="17"/>
      <c r="H72" s="39"/>
      <c r="I72" s="6" t="s">
        <v>80</v>
      </c>
      <c r="J72" s="8"/>
    </row>
    <row r="73" spans="1:10" ht="30" customHeight="1">
      <c r="A73" s="5">
        <v>51</v>
      </c>
      <c r="B73" s="20">
        <v>852</v>
      </c>
      <c r="C73" s="20">
        <v>85218</v>
      </c>
      <c r="D73" s="15" t="s">
        <v>87</v>
      </c>
      <c r="E73" s="16">
        <v>7100</v>
      </c>
      <c r="F73" s="17">
        <v>7100</v>
      </c>
      <c r="G73" s="17"/>
      <c r="H73" s="39"/>
      <c r="I73" s="6"/>
      <c r="J73" s="8"/>
    </row>
    <row r="74" spans="1:10" ht="24.75" customHeight="1">
      <c r="A74" s="5">
        <v>52</v>
      </c>
      <c r="B74" s="20">
        <v>853</v>
      </c>
      <c r="C74" s="20">
        <v>85333</v>
      </c>
      <c r="D74" s="15" t="s">
        <v>42</v>
      </c>
      <c r="E74" s="16">
        <f t="shared" si="2"/>
        <v>8000</v>
      </c>
      <c r="F74" s="17">
        <v>8000</v>
      </c>
      <c r="G74" s="17"/>
      <c r="H74" s="17"/>
      <c r="I74" s="6" t="s">
        <v>48</v>
      </c>
      <c r="J74" s="4"/>
    </row>
    <row r="75" spans="1:10" ht="35.25" customHeight="1">
      <c r="A75" s="10">
        <v>53</v>
      </c>
      <c r="B75" s="20">
        <v>854</v>
      </c>
      <c r="C75" s="20">
        <v>85406</v>
      </c>
      <c r="D75" s="15" t="s">
        <v>43</v>
      </c>
      <c r="E75" s="16">
        <f t="shared" si="2"/>
        <v>10000</v>
      </c>
      <c r="F75" s="17">
        <v>10000</v>
      </c>
      <c r="G75" s="17"/>
      <c r="H75" s="17"/>
      <c r="I75" s="6" t="s">
        <v>48</v>
      </c>
      <c r="J75" s="11"/>
    </row>
    <row r="76" spans="1:10" ht="35.25" customHeight="1">
      <c r="A76" s="5">
        <v>54</v>
      </c>
      <c r="B76" s="20">
        <v>854</v>
      </c>
      <c r="C76" s="20">
        <v>85406</v>
      </c>
      <c r="D76" s="15" t="s">
        <v>74</v>
      </c>
      <c r="E76" s="16">
        <f t="shared" si="2"/>
        <v>246000</v>
      </c>
      <c r="F76" s="17">
        <v>246000</v>
      </c>
      <c r="G76" s="39"/>
      <c r="H76" s="39"/>
      <c r="I76" s="40" t="s">
        <v>48</v>
      </c>
      <c r="J76" s="8"/>
    </row>
    <row r="77" spans="1:10" ht="33.75" customHeight="1">
      <c r="A77" s="5">
        <v>55</v>
      </c>
      <c r="B77" s="20">
        <v>921</v>
      </c>
      <c r="C77" s="20">
        <v>92119</v>
      </c>
      <c r="D77" s="15" t="s">
        <v>82</v>
      </c>
      <c r="E77" s="16">
        <f t="shared" si="2"/>
        <v>4500</v>
      </c>
      <c r="F77" s="17">
        <v>4500</v>
      </c>
      <c r="G77" s="17"/>
      <c r="H77" s="17"/>
      <c r="I77" s="6" t="s">
        <v>48</v>
      </c>
      <c r="J77" s="8"/>
    </row>
    <row r="78" spans="1:10" ht="48" customHeight="1">
      <c r="A78" s="10">
        <v>56</v>
      </c>
      <c r="B78" s="20">
        <v>921</v>
      </c>
      <c r="C78" s="20">
        <v>92119</v>
      </c>
      <c r="D78" s="15" t="s">
        <v>44</v>
      </c>
      <c r="E78" s="16">
        <f t="shared" si="2"/>
        <v>700000</v>
      </c>
      <c r="F78" s="17">
        <v>350000</v>
      </c>
      <c r="G78" s="17">
        <v>350000</v>
      </c>
      <c r="H78" s="17"/>
      <c r="I78" s="6" t="s">
        <v>48</v>
      </c>
      <c r="J78" s="8"/>
    </row>
    <row r="79" spans="1:15" ht="27" customHeight="1">
      <c r="A79" s="10">
        <v>57</v>
      </c>
      <c r="B79" s="20">
        <v>921</v>
      </c>
      <c r="C79" s="20">
        <v>92120</v>
      </c>
      <c r="D79" s="15" t="s">
        <v>45</v>
      </c>
      <c r="E79" s="16">
        <f>SUM(F79+G79)</f>
        <v>2774706</v>
      </c>
      <c r="F79" s="17">
        <v>1374706</v>
      </c>
      <c r="G79" s="17">
        <v>1400000</v>
      </c>
      <c r="H79" s="17"/>
      <c r="I79" s="6" t="s">
        <v>48</v>
      </c>
      <c r="J79" s="8"/>
      <c r="O79" s="56"/>
    </row>
    <row r="80" spans="1:10" ht="24" customHeight="1">
      <c r="A80" s="5">
        <v>58</v>
      </c>
      <c r="B80" s="20">
        <v>926</v>
      </c>
      <c r="C80" s="20">
        <v>92601</v>
      </c>
      <c r="D80" s="15" t="s">
        <v>46</v>
      </c>
      <c r="E80" s="16">
        <f>SUM(F80:H80)+333000</f>
        <v>1141025</v>
      </c>
      <c r="F80" s="17">
        <v>258025</v>
      </c>
      <c r="G80" s="17">
        <v>550000</v>
      </c>
      <c r="H80" s="17"/>
      <c r="I80" s="40" t="s">
        <v>73</v>
      </c>
      <c r="J80" s="53"/>
    </row>
    <row r="81" spans="1:10" ht="32.25" customHeight="1">
      <c r="A81" s="57">
        <v>59</v>
      </c>
      <c r="B81" s="44">
        <v>926</v>
      </c>
      <c r="C81" s="44">
        <v>92601</v>
      </c>
      <c r="D81" s="45" t="s">
        <v>90</v>
      </c>
      <c r="E81" s="46">
        <v>600000</v>
      </c>
      <c r="F81" s="39">
        <v>300000</v>
      </c>
      <c r="G81" s="39"/>
      <c r="H81" s="39"/>
      <c r="I81" s="40" t="s">
        <v>93</v>
      </c>
      <c r="J81" s="53"/>
    </row>
    <row r="82" spans="1:10" ht="17.25" customHeight="1">
      <c r="A82" s="5"/>
      <c r="B82" s="14"/>
      <c r="C82" s="14"/>
      <c r="D82" s="22" t="s">
        <v>47</v>
      </c>
      <c r="E82" s="23">
        <f>E80+E79+E78+E77+E76+E75+E74+E73+E72+E71+E70+E69+E68+E67+E66+E65+E64+E63+E54+E53+E52+E51+E50+E49+E48+E47+E46+E45+E44+E43+E42+E41+E40+E39+E38+E37+E36+E35+E34+E33+E32+E31+E30+E29+E21+E20+E19+E18+E17+E16+E15+E14+E13+E12+E11+E10+E9+E8+E81</f>
        <v>34011640</v>
      </c>
      <c r="F82" s="23">
        <f>F80+F79+F78+F77+F76+F75+F74+F73+F72+F71+F70+F69+F68+F67+F66+F65+F64+F63+F54+F53+F52+F51+F50+F49+F48+F47+F46+F45+F44+F43+F42+F41+F40+F39+F38+F37+F36+F35+F34+F33+F32+F31+F30+F29+F21+F20+F19+F18+F17+F16+F15+F14+F13+F12+F11+F10+F9+F8+F81</f>
        <v>14565836</v>
      </c>
      <c r="G82" s="23">
        <f>G80+G79+G78+G77+G76+G75+G74+G73+G72+G71+G70+G69+G68+G67+G66+G65+G64+G63+G54+G53+G52+G51+G50+G49+G48+G47+G46+G45+G44+G43+G42+G41+G40+G39+G38+G37+G36+G35+G34+G33+G32+G31+G30+G29+G21+G20+G19+G18+G17+G16+G15+G14+G13+G12+G11+G10+G9+G8+G81</f>
        <v>15000000</v>
      </c>
      <c r="H82" s="23">
        <f>H80+H79+H78+H77+H76+H75+H74+H73+H72+H71+H70+H69+H68+H67+H66+H65+H64+H63+H54+H53+H52+H51+H50+H49+H48+H47+H46+H45+H44+H43+H42+H41+H40+H39+H38+H37+H36+H35+H34+H33+H32+H31+H30+H29+H21+H20+H19+H18+H17+H16+H15+H14+H13+H12+H11+H10+H9+H8+H81</f>
        <v>7400</v>
      </c>
      <c r="I82" s="23">
        <v>4438404</v>
      </c>
      <c r="J82" s="23">
        <f>SUM(J8+J9+J10+J11+J12+J13+J14+J15+J16+J17+J18+J19+J20+J21+J29+J30+J31+J32+J33+J34+J35+J36+J37+J38+J39+J40+J41+J42+J43+J44+J45+J46+J47+J48+J49+J50+J52+J53+J54+J63+J64+J65+J66+J67+J69+J70+J71+J72+J74+J75+J76+J77+J78+J79+J80)</f>
        <v>0</v>
      </c>
    </row>
    <row r="83" ht="10.5" customHeight="1">
      <c r="A83" s="24" t="s">
        <v>52</v>
      </c>
    </row>
    <row r="84" ht="10.5" customHeight="1">
      <c r="A84" s="24" t="s">
        <v>53</v>
      </c>
    </row>
    <row r="85" ht="12.75">
      <c r="A85" s="24" t="s">
        <v>54</v>
      </c>
    </row>
    <row r="86" ht="12.75">
      <c r="A86" s="24" t="s">
        <v>55</v>
      </c>
    </row>
    <row r="87" spans="1:10" ht="12.75">
      <c r="A87" s="69"/>
      <c r="B87" s="69"/>
      <c r="C87" s="69"/>
      <c r="D87" s="69"/>
      <c r="E87" s="69"/>
      <c r="F87" s="69"/>
      <c r="G87" s="69"/>
      <c r="H87" s="69"/>
      <c r="I87" s="69"/>
      <c r="J87" s="69"/>
    </row>
  </sheetData>
  <sheetProtection/>
  <mergeCells count="36">
    <mergeCell ref="A56:J56"/>
    <mergeCell ref="A87:J87"/>
    <mergeCell ref="A1:J1"/>
    <mergeCell ref="A2:A6"/>
    <mergeCell ref="B2:B6"/>
    <mergeCell ref="C2:C6"/>
    <mergeCell ref="D2:D6"/>
    <mergeCell ref="F2:J2"/>
    <mergeCell ref="F3:F6"/>
    <mergeCell ref="J3:J6"/>
    <mergeCell ref="E2:E6"/>
    <mergeCell ref="G3:G6"/>
    <mergeCell ref="H3:H6"/>
    <mergeCell ref="I3:I6"/>
    <mergeCell ref="A23:A27"/>
    <mergeCell ref="B23:B27"/>
    <mergeCell ref="C23:C27"/>
    <mergeCell ref="D23:D27"/>
    <mergeCell ref="E23:E27"/>
    <mergeCell ref="F23:J23"/>
    <mergeCell ref="F24:F27"/>
    <mergeCell ref="G24:G27"/>
    <mergeCell ref="H24:H27"/>
    <mergeCell ref="I24:I27"/>
    <mergeCell ref="J24:J27"/>
    <mergeCell ref="A57:A61"/>
    <mergeCell ref="B57:B61"/>
    <mergeCell ref="C57:C61"/>
    <mergeCell ref="D57:D61"/>
    <mergeCell ref="E57:E61"/>
    <mergeCell ref="F57:J57"/>
    <mergeCell ref="F58:F61"/>
    <mergeCell ref="G58:G61"/>
    <mergeCell ref="H58:H61"/>
    <mergeCell ref="I58:I61"/>
    <mergeCell ref="J58:J61"/>
  </mergeCells>
  <printOptions horizontalCentered="1"/>
  <pageMargins left="0" right="0" top="1.3779527559055118" bottom="0.7874015748031497" header="0.5118110236220472" footer="0.5118110236220472"/>
  <pageSetup horizontalDpi="600" verticalDpi="600" orientation="portrait" paperSize="9" scale="87" r:id="rId1"/>
  <headerFooter alignWithMargins="0">
    <oddHeader>&amp;R&amp;9Załącznik Nr 3
do uchwały Rady Powiatu Wolomińskiego 
Nr XLVIII-361/10
z dnia 9 listopada 2010 r.</oddHeader>
  </headerFooter>
  <rowBreaks count="2" manualBreakCount="2">
    <brk id="22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2010-11-10T08:29:27Z</cp:lastPrinted>
  <dcterms:created xsi:type="dcterms:W3CDTF">2008-11-04T11:57:29Z</dcterms:created>
  <dcterms:modified xsi:type="dcterms:W3CDTF">2010-11-10T08:29:28Z</dcterms:modified>
  <cp:category/>
  <cp:version/>
  <cp:contentType/>
  <cp:contentStatus/>
</cp:coreProperties>
</file>